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g Shed\10 - Costs\Pricing\Test versions\large groups\"/>
    </mc:Choice>
  </mc:AlternateContent>
  <xr:revisionPtr revIDLastSave="0" documentId="13_ncr:1_{8F210133-5E88-476B-B456-F88AC444CD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requent users" sheetId="4" r:id="rId1"/>
    <sheet name="Facility Calculator Large Group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4" l="1"/>
  <c r="J23" i="4"/>
  <c r="K22" i="4"/>
  <c r="J22" i="4"/>
  <c r="K21" i="4"/>
  <c r="J21" i="4"/>
  <c r="E21" i="4"/>
  <c r="K20" i="4"/>
  <c r="J20" i="4"/>
  <c r="E20" i="4"/>
  <c r="E22" i="4" s="1"/>
  <c r="K19" i="4"/>
  <c r="J19" i="4"/>
  <c r="K18" i="4"/>
  <c r="J18" i="4"/>
  <c r="K17" i="4"/>
  <c r="J17" i="4"/>
  <c r="D17" i="4"/>
  <c r="N28" i="4" s="1"/>
  <c r="P28" i="4" s="1"/>
  <c r="E16" i="4"/>
  <c r="E15" i="4"/>
  <c r="E14" i="4"/>
  <c r="J13" i="4"/>
  <c r="E13" i="4"/>
  <c r="J12" i="4"/>
  <c r="E12" i="4"/>
  <c r="J11" i="4"/>
  <c r="E11" i="4"/>
  <c r="E7" i="4"/>
  <c r="J6" i="4"/>
  <c r="E6" i="4"/>
  <c r="J5" i="4"/>
  <c r="J7" i="4" s="1"/>
  <c r="E5" i="4"/>
  <c r="J13" i="3"/>
  <c r="J23" i="3"/>
  <c r="J24" i="3"/>
  <c r="J25" i="4" l="1"/>
  <c r="K25" i="4"/>
  <c r="E24" i="4" s="1"/>
  <c r="J14" i="4"/>
  <c r="E8" i="4"/>
  <c r="P31" i="4"/>
  <c r="N26" i="4"/>
  <c r="P26" i="4" s="1"/>
  <c r="P32" i="4" s="1"/>
  <c r="E17" i="4" s="1"/>
  <c r="K22" i="3"/>
  <c r="J22" i="3"/>
  <c r="E21" i="3"/>
  <c r="K21" i="3"/>
  <c r="J21" i="3"/>
  <c r="E20" i="3"/>
  <c r="K20" i="3"/>
  <c r="J20" i="3"/>
  <c r="K19" i="3"/>
  <c r="J19" i="3"/>
  <c r="K18" i="3"/>
  <c r="J18" i="3"/>
  <c r="D17" i="3"/>
  <c r="K17" i="3"/>
  <c r="J17" i="3"/>
  <c r="E16" i="3"/>
  <c r="E15" i="3"/>
  <c r="E14" i="3"/>
  <c r="E13" i="3"/>
  <c r="J12" i="3"/>
  <c r="E12" i="3"/>
  <c r="J11" i="3"/>
  <c r="E11" i="3"/>
  <c r="E7" i="3"/>
  <c r="J6" i="3"/>
  <c r="E6" i="3"/>
  <c r="J5" i="3"/>
  <c r="E5" i="3"/>
  <c r="D27" i="4" l="1"/>
  <c r="D28" i="4" s="1"/>
  <c r="D29" i="4" s="1"/>
  <c r="P31" i="3"/>
  <c r="N28" i="3"/>
  <c r="P28" i="3" s="1"/>
  <c r="N26" i="3"/>
  <c r="P26" i="3" s="1"/>
  <c r="J14" i="3"/>
  <c r="J25" i="3"/>
  <c r="K25" i="3"/>
  <c r="E24" i="3" s="1"/>
  <c r="J7" i="3"/>
  <c r="E8" i="3"/>
  <c r="E22" i="3"/>
  <c r="P32" i="3" l="1"/>
  <c r="E17" i="3" s="1"/>
  <c r="D27" i="3" s="1"/>
  <c r="D28" i="3" s="1"/>
  <c r="D29" i="3" s="1"/>
</calcChain>
</file>

<file path=xl/sharedStrings.xml><?xml version="1.0" encoding="utf-8"?>
<sst xmlns="http://schemas.openxmlformats.org/spreadsheetml/2006/main" count="102" uniqueCount="35">
  <si>
    <t>Hall</t>
  </si>
  <si>
    <t>Studio</t>
  </si>
  <si>
    <t xml:space="preserve">Number of People </t>
  </si>
  <si>
    <t>up to 30</t>
  </si>
  <si>
    <t xml:space="preserve">up to 60 </t>
  </si>
  <si>
    <t>High</t>
  </si>
  <si>
    <t>Low</t>
  </si>
  <si>
    <t>Midweek/Wknd</t>
  </si>
  <si>
    <t>midweek</t>
  </si>
  <si>
    <t xml:space="preserve">Number of Days </t>
  </si>
  <si>
    <t>Total Cost</t>
  </si>
  <si>
    <t>Total</t>
  </si>
  <si>
    <t>Facility Use</t>
  </si>
  <si>
    <t>Rate Applied</t>
  </si>
  <si>
    <t>Mark with a 1 (only one cell)</t>
  </si>
  <si>
    <t>Mark with a 1 (all cells that apply)</t>
  </si>
  <si>
    <t>All boxes must be completed</t>
  </si>
  <si>
    <t>Locallly based</t>
  </si>
  <si>
    <t>Yes</t>
  </si>
  <si>
    <t>No</t>
  </si>
  <si>
    <t>weekend or bank holiday</t>
  </si>
  <si>
    <t xml:space="preserve">Total Cost </t>
  </si>
  <si>
    <t>Kitchen</t>
  </si>
  <si>
    <t xml:space="preserve">Multiplier </t>
  </si>
  <si>
    <t>Items</t>
  </si>
  <si>
    <t>multiplier</t>
  </si>
  <si>
    <t>count if</t>
  </si>
  <si>
    <t xml:space="preserve">Marquee </t>
  </si>
  <si>
    <t>Wedding venue</t>
  </si>
  <si>
    <t>Sleeping on site</t>
  </si>
  <si>
    <t xml:space="preserve">Full Week </t>
  </si>
  <si>
    <t xml:space="preserve"> </t>
  </si>
  <si>
    <t xml:space="preserve">   </t>
  </si>
  <si>
    <t>60 - 90</t>
  </si>
  <si>
    <t>This sheet gives a special price
for frequent users or special circumstances. Get in touch to see if it applies to you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</si>
</sst>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44" formatCode="_-&quot;£&quot;* #,##0.00_-;\-&quot;£&quot;* #,##0.00_-;_-&quot;£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3" tint="0.79998168889431442"/>
      <name val="Calibri"/>
      <family val="2"/>
      <scheme val="minor"/>
    </font>
    <font>
      <sz val="10"/>
      <color theme="3" tint="0.7999816888943144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0" fillId="0" borderId="4" xfId="0" applyBorder="1"/>
    <xf numFmtId="0" fontId="3" fillId="0" borderId="0" xfId="0" applyFont="1"/>
    <xf numFmtId="0" fontId="2" fillId="2" borderId="6" xfId="0" applyFont="1" applyFill="1" applyBorder="1"/>
    <xf numFmtId="0" fontId="2" fillId="2" borderId="7" xfId="0" applyFont="1" applyFill="1" applyBorder="1"/>
    <xf numFmtId="0" fontId="3" fillId="2" borderId="4" xfId="0" applyFont="1" applyFill="1" applyBorder="1"/>
    <xf numFmtId="9" fontId="3" fillId="2" borderId="0" xfId="0" applyNumberFormat="1" applyFont="1" applyFill="1"/>
    <xf numFmtId="0" fontId="3" fillId="2" borderId="7" xfId="0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0" fontId="2" fillId="4" borderId="6" xfId="0" applyFont="1" applyFill="1" applyBorder="1"/>
    <xf numFmtId="0" fontId="3" fillId="4" borderId="7" xfId="0" applyFont="1" applyFill="1" applyBorder="1"/>
    <xf numFmtId="0" fontId="3" fillId="4" borderId="8" xfId="0" applyFont="1" applyFill="1" applyBorder="1"/>
    <xf numFmtId="0" fontId="2" fillId="5" borderId="1" xfId="0" applyFont="1" applyFill="1" applyBorder="1"/>
    <xf numFmtId="0" fontId="2" fillId="5" borderId="2" xfId="0" applyFont="1" applyFill="1" applyBorder="1"/>
    <xf numFmtId="0" fontId="3" fillId="5" borderId="1" xfId="0" applyFont="1" applyFill="1" applyBorder="1"/>
    <xf numFmtId="0" fontId="3" fillId="5" borderId="4" xfId="0" applyFont="1" applyFill="1" applyBorder="1"/>
    <xf numFmtId="0" fontId="2" fillId="5" borderId="6" xfId="0" applyFont="1" applyFill="1" applyBorder="1"/>
    <xf numFmtId="0" fontId="3" fillId="5" borderId="7" xfId="0" applyFont="1" applyFill="1" applyBorder="1"/>
    <xf numFmtId="0" fontId="2" fillId="6" borderId="6" xfId="0" applyFont="1" applyFill="1" applyBorder="1"/>
    <xf numFmtId="0" fontId="2" fillId="6" borderId="7" xfId="0" applyFont="1" applyFill="1" applyBorder="1"/>
    <xf numFmtId="0" fontId="3" fillId="6" borderId="8" xfId="0" applyFont="1" applyFill="1" applyBorder="1"/>
    <xf numFmtId="0" fontId="3" fillId="6" borderId="4" xfId="0" applyFont="1" applyFill="1" applyBorder="1"/>
    <xf numFmtId="9" fontId="3" fillId="6" borderId="0" xfId="0" applyNumberFormat="1" applyFont="1" applyFill="1"/>
    <xf numFmtId="0" fontId="3" fillId="6" borderId="5" xfId="0" applyFont="1" applyFill="1" applyBorder="1"/>
    <xf numFmtId="0" fontId="3" fillId="6" borderId="7" xfId="0" applyFont="1" applyFill="1" applyBorder="1"/>
    <xf numFmtId="0" fontId="2" fillId="4" borderId="7" xfId="0" applyFont="1" applyFill="1" applyBorder="1"/>
    <xf numFmtId="9" fontId="3" fillId="4" borderId="0" xfId="0" applyNumberFormat="1" applyFont="1" applyFill="1"/>
    <xf numFmtId="0" fontId="2" fillId="7" borderId="6" xfId="0" applyFont="1" applyFill="1" applyBorder="1"/>
    <xf numFmtId="0" fontId="2" fillId="7" borderId="7" xfId="0" applyFont="1" applyFill="1" applyBorder="1"/>
    <xf numFmtId="0" fontId="2" fillId="2" borderId="7" xfId="0" applyFont="1" applyFill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2" fillId="8" borderId="6" xfId="0" applyFont="1" applyFill="1" applyBorder="1"/>
    <xf numFmtId="0" fontId="2" fillId="8" borderId="7" xfId="0" applyFont="1" applyFill="1" applyBorder="1"/>
    <xf numFmtId="0" fontId="3" fillId="8" borderId="4" xfId="0" applyFont="1" applyFill="1" applyBorder="1"/>
    <xf numFmtId="9" fontId="3" fillId="8" borderId="0" xfId="0" applyNumberFormat="1" applyFont="1" applyFill="1"/>
    <xf numFmtId="0" fontId="3" fillId="8" borderId="7" xfId="0" applyFont="1" applyFill="1" applyBorder="1"/>
    <xf numFmtId="2" fontId="3" fillId="6" borderId="8" xfId="0" applyNumberFormat="1" applyFont="1" applyFill="1" applyBorder="1"/>
    <xf numFmtId="44" fontId="2" fillId="7" borderId="7" xfId="1" applyFont="1" applyFill="1" applyBorder="1"/>
    <xf numFmtId="0" fontId="0" fillId="0" borderId="1" xfId="0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0" fillId="0" borderId="11" xfId="0" applyBorder="1"/>
    <xf numFmtId="6" fontId="3" fillId="5" borderId="2" xfId="0" applyNumberFormat="1" applyFont="1" applyFill="1" applyBorder="1"/>
    <xf numFmtId="6" fontId="3" fillId="5" borderId="0" xfId="0" applyNumberFormat="1" applyFont="1" applyFill="1"/>
    <xf numFmtId="0" fontId="2" fillId="0" borderId="0" xfId="0" applyFont="1"/>
    <xf numFmtId="44" fontId="2" fillId="0" borderId="0" xfId="1" applyFont="1" applyFill="1" applyBorder="1"/>
    <xf numFmtId="0" fontId="2" fillId="8" borderId="8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2" fillId="6" borderId="8" xfId="0" applyFont="1" applyFill="1" applyBorder="1" applyAlignment="1">
      <alignment horizontal="center" wrapText="1"/>
    </xf>
    <xf numFmtId="0" fontId="3" fillId="2" borderId="0" xfId="0" applyFont="1" applyFill="1" applyProtection="1">
      <protection locked="0"/>
    </xf>
    <xf numFmtId="0" fontId="3" fillId="5" borderId="2" xfId="0" applyFont="1" applyFill="1" applyBorder="1" applyProtection="1">
      <protection locked="0"/>
    </xf>
    <xf numFmtId="0" fontId="3" fillId="5" borderId="0" xfId="0" applyFont="1" applyFill="1" applyProtection="1">
      <protection locked="0"/>
    </xf>
    <xf numFmtId="0" fontId="3" fillId="8" borderId="0" xfId="0" applyFont="1" applyFill="1" applyProtection="1">
      <protection locked="0"/>
    </xf>
    <xf numFmtId="0" fontId="0" fillId="6" borderId="0" xfId="0" applyFill="1" applyProtection="1">
      <protection locked="0"/>
    </xf>
    <xf numFmtId="0" fontId="3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0" fillId="0" borderId="0" xfId="0" applyProtection="1">
      <protection hidden="1"/>
    </xf>
    <xf numFmtId="0" fontId="3" fillId="2" borderId="8" xfId="0" applyFont="1" applyFill="1" applyBorder="1" applyProtection="1">
      <protection hidden="1"/>
    </xf>
    <xf numFmtId="0" fontId="3" fillId="2" borderId="5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3" fillId="5" borderId="3" xfId="0" applyFont="1" applyFill="1" applyBorder="1" applyProtection="1">
      <protection hidden="1"/>
    </xf>
    <xf numFmtId="0" fontId="3" fillId="5" borderId="5" xfId="0" applyFont="1" applyFill="1" applyBorder="1" applyProtection="1">
      <protection hidden="1"/>
    </xf>
    <xf numFmtId="0" fontId="3" fillId="5" borderId="8" xfId="0" applyFont="1" applyFill="1" applyBorder="1" applyProtection="1">
      <protection hidden="1"/>
    </xf>
    <xf numFmtId="0" fontId="3" fillId="8" borderId="8" xfId="0" applyFont="1" applyFill="1" applyBorder="1" applyProtection="1">
      <protection hidden="1"/>
    </xf>
    <xf numFmtId="0" fontId="3" fillId="8" borderId="5" xfId="0" applyFont="1" applyFill="1" applyBorder="1" applyProtection="1">
      <protection hidden="1"/>
    </xf>
    <xf numFmtId="0" fontId="2" fillId="7" borderId="7" xfId="0" applyFont="1" applyFill="1" applyBorder="1" applyProtection="1">
      <protection hidden="1"/>
    </xf>
    <xf numFmtId="0" fontId="0" fillId="0" borderId="1" xfId="0" applyBorder="1" applyProtection="1">
      <protection hidden="1"/>
    </xf>
    <xf numFmtId="0" fontId="0" fillId="0" borderId="4" xfId="0" applyBorder="1" applyProtection="1">
      <protection hidden="1"/>
    </xf>
    <xf numFmtId="0" fontId="4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3" fillId="4" borderId="0" xfId="0" applyFont="1" applyFill="1" applyProtection="1">
      <protection locked="0"/>
    </xf>
    <xf numFmtId="0" fontId="3" fillId="9" borderId="3" xfId="0" applyFont="1" applyFill="1" applyBorder="1"/>
    <xf numFmtId="0" fontId="7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8" fillId="3" borderId="6" xfId="0" applyFont="1" applyFill="1" applyBorder="1"/>
    <xf numFmtId="0" fontId="8" fillId="3" borderId="7" xfId="0" applyFont="1" applyFill="1" applyBorder="1"/>
    <xf numFmtId="0" fontId="8" fillId="3" borderId="7" xfId="0" applyFont="1" applyFill="1" applyBorder="1" applyAlignment="1">
      <alignment wrapText="1"/>
    </xf>
    <xf numFmtId="0" fontId="9" fillId="3" borderId="8" xfId="0" applyFont="1" applyFill="1" applyBorder="1"/>
    <xf numFmtId="0" fontId="9" fillId="3" borderId="4" xfId="0" applyFont="1" applyFill="1" applyBorder="1"/>
    <xf numFmtId="9" fontId="9" fillId="3" borderId="0" xfId="0" applyNumberFormat="1" applyFont="1" applyFill="1"/>
    <xf numFmtId="0" fontId="9" fillId="3" borderId="0" xfId="0" applyFont="1" applyFill="1"/>
    <xf numFmtId="0" fontId="9" fillId="3" borderId="5" xfId="0" applyFont="1" applyFill="1" applyBorder="1"/>
    <xf numFmtId="0" fontId="9" fillId="3" borderId="7" xfId="0" applyFont="1" applyFill="1" applyBorder="1"/>
    <xf numFmtId="0" fontId="8" fillId="8" borderId="6" xfId="0" applyFont="1" applyFill="1" applyBorder="1"/>
    <xf numFmtId="0" fontId="8" fillId="8" borderId="7" xfId="0" applyFont="1" applyFill="1" applyBorder="1"/>
    <xf numFmtId="0" fontId="8" fillId="8" borderId="8" xfId="0" applyFont="1" applyFill="1" applyBorder="1" applyAlignment="1">
      <alignment wrapText="1"/>
    </xf>
    <xf numFmtId="0" fontId="9" fillId="8" borderId="8" xfId="0" applyFont="1" applyFill="1" applyBorder="1" applyProtection="1">
      <protection hidden="1"/>
    </xf>
    <xf numFmtId="0" fontId="9" fillId="8" borderId="4" xfId="0" applyFont="1" applyFill="1" applyBorder="1"/>
    <xf numFmtId="9" fontId="9" fillId="8" borderId="0" xfId="0" applyNumberFormat="1" applyFont="1" applyFill="1"/>
    <xf numFmtId="0" fontId="9" fillId="8" borderId="0" xfId="0" applyFont="1" applyFill="1"/>
    <xf numFmtId="0" fontId="9" fillId="8" borderId="5" xfId="0" applyFont="1" applyFill="1" applyBorder="1" applyProtection="1">
      <protection hidden="1"/>
    </xf>
    <xf numFmtId="0" fontId="9" fillId="8" borderId="0" xfId="0" applyFont="1" applyFill="1" applyProtection="1">
      <protection locked="0"/>
    </xf>
    <xf numFmtId="0" fontId="9" fillId="8" borderId="7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1853B-FF3F-4DE1-AF20-A1C91E7344CD}">
  <dimension ref="A2:V42"/>
  <sheetViews>
    <sheetView tabSelected="1" topLeftCell="A2" workbookViewId="0">
      <selection activeCell="S12" sqref="S12"/>
    </sheetView>
  </sheetViews>
  <sheetFormatPr defaultRowHeight="15" x14ac:dyDescent="0.25"/>
  <cols>
    <col min="2" max="2" width="27.28515625" customWidth="1"/>
    <col min="3" max="3" width="11" hidden="1" customWidth="1"/>
    <col min="4" max="4" width="11.85546875" customWidth="1"/>
    <col min="5" max="5" width="5.5703125" style="60" hidden="1" customWidth="1"/>
    <col min="7" max="7" width="20.85546875" bestFit="1" customWidth="1"/>
    <col min="8" max="8" width="11" hidden="1" customWidth="1"/>
    <col min="9" max="9" width="16.140625" bestFit="1" customWidth="1"/>
    <col min="10" max="10" width="4.42578125" hidden="1" customWidth="1"/>
    <col min="11" max="11" width="2" hidden="1" customWidth="1"/>
    <col min="12" max="12" width="9" hidden="1" customWidth="1"/>
    <col min="13" max="13" width="9.42578125" hidden="1" customWidth="1"/>
    <col min="14" max="14" width="7" hidden="1" customWidth="1"/>
    <col min="15" max="15" width="8.85546875" hidden="1" customWidth="1"/>
    <col min="16" max="16" width="4" hidden="1" customWidth="1"/>
  </cols>
  <sheetData>
    <row r="2" spans="2:12" ht="90" x14ac:dyDescent="0.25">
      <c r="B2" s="77" t="s">
        <v>16</v>
      </c>
      <c r="G2" s="76" t="s">
        <v>34</v>
      </c>
    </row>
    <row r="4" spans="2:12" ht="26.25" x14ac:dyDescent="0.25">
      <c r="B4" s="4" t="s">
        <v>2</v>
      </c>
      <c r="C4" s="5" t="s">
        <v>13</v>
      </c>
      <c r="D4" s="31" t="s">
        <v>14</v>
      </c>
      <c r="E4" s="61"/>
      <c r="F4" s="2"/>
      <c r="G4" s="79"/>
      <c r="H4" s="80" t="s">
        <v>13</v>
      </c>
      <c r="I4" s="81" t="s">
        <v>14</v>
      </c>
      <c r="J4" s="82"/>
      <c r="L4" s="2"/>
    </row>
    <row r="5" spans="2:12" x14ac:dyDescent="0.25">
      <c r="B5" s="6" t="s">
        <v>3</v>
      </c>
      <c r="C5" s="7">
        <v>0.69</v>
      </c>
      <c r="D5" s="52">
        <v>1</v>
      </c>
      <c r="E5" s="62">
        <f>C5*D5</f>
        <v>0.69</v>
      </c>
      <c r="F5" s="2"/>
      <c r="G5" s="83" t="s">
        <v>5</v>
      </c>
      <c r="H5" s="84">
        <v>1</v>
      </c>
      <c r="I5" s="85">
        <v>1</v>
      </c>
      <c r="J5" s="86">
        <f>H5*I5</f>
        <v>1</v>
      </c>
      <c r="L5" s="2"/>
    </row>
    <row r="6" spans="2:12" x14ac:dyDescent="0.25">
      <c r="B6" s="6" t="s">
        <v>4</v>
      </c>
      <c r="C6" s="7">
        <v>1.25</v>
      </c>
      <c r="D6" s="52">
        <v>0</v>
      </c>
      <c r="E6" s="62">
        <f>C6*D6</f>
        <v>0</v>
      </c>
      <c r="F6" s="2"/>
      <c r="G6" s="83" t="s">
        <v>6</v>
      </c>
      <c r="H6" s="84">
        <v>0.6</v>
      </c>
      <c r="I6" s="85">
        <v>0</v>
      </c>
      <c r="J6" s="86">
        <f>H6*I6</f>
        <v>0</v>
      </c>
      <c r="L6" s="2"/>
    </row>
    <row r="7" spans="2:12" x14ac:dyDescent="0.25">
      <c r="B7" s="6" t="s">
        <v>33</v>
      </c>
      <c r="C7" s="7">
        <v>2.1</v>
      </c>
      <c r="D7" s="52">
        <v>0</v>
      </c>
      <c r="E7" s="62">
        <f>C7*D7</f>
        <v>0</v>
      </c>
      <c r="F7" s="2"/>
      <c r="G7" s="79" t="s">
        <v>11</v>
      </c>
      <c r="H7" s="87"/>
      <c r="I7" s="87"/>
      <c r="J7" s="82">
        <f>SUM(J5:J6)</f>
        <v>1</v>
      </c>
      <c r="L7" s="2"/>
    </row>
    <row r="8" spans="2:12" x14ac:dyDescent="0.25">
      <c r="B8" s="4" t="s">
        <v>11</v>
      </c>
      <c r="C8" s="8"/>
      <c r="D8" s="8"/>
      <c r="E8" s="61">
        <f>SUM(E5:E7)</f>
        <v>0.69</v>
      </c>
      <c r="F8" s="2"/>
    </row>
    <row r="9" spans="2:12" ht="29.65" customHeight="1" x14ac:dyDescent="0.25">
      <c r="B9" s="3"/>
      <c r="C9" s="3"/>
      <c r="D9" s="3"/>
      <c r="E9" s="63"/>
      <c r="G9" s="11" t="s">
        <v>7</v>
      </c>
      <c r="H9" s="27" t="s">
        <v>13</v>
      </c>
      <c r="I9" s="50" t="s">
        <v>14</v>
      </c>
    </row>
    <row r="10" spans="2:12" ht="39" x14ac:dyDescent="0.25">
      <c r="B10" s="14" t="s">
        <v>12</v>
      </c>
      <c r="C10" s="15" t="s">
        <v>13</v>
      </c>
      <c r="D10" s="32" t="s">
        <v>15</v>
      </c>
      <c r="E10" s="64"/>
      <c r="F10" s="2"/>
      <c r="G10" s="9" t="s">
        <v>8</v>
      </c>
      <c r="H10" s="28">
        <v>0.9</v>
      </c>
      <c r="I10" s="74">
        <v>0</v>
      </c>
      <c r="J10" s="13"/>
      <c r="L10" s="2"/>
    </row>
    <row r="11" spans="2:12" x14ac:dyDescent="0.25">
      <c r="B11" s="16" t="s">
        <v>0</v>
      </c>
      <c r="C11" s="45">
        <v>150</v>
      </c>
      <c r="D11" s="53">
        <v>1</v>
      </c>
      <c r="E11" s="64">
        <f t="shared" ref="E11:E16" si="0">C11*D11</f>
        <v>150</v>
      </c>
      <c r="F11" s="2"/>
      <c r="G11" s="9" t="s">
        <v>20</v>
      </c>
      <c r="H11" s="28">
        <v>1</v>
      </c>
      <c r="I11" s="74">
        <v>1</v>
      </c>
      <c r="J11" s="10">
        <f>H10*I10</f>
        <v>0</v>
      </c>
      <c r="L11" s="2"/>
    </row>
    <row r="12" spans="2:12" x14ac:dyDescent="0.25">
      <c r="B12" s="17" t="s">
        <v>22</v>
      </c>
      <c r="C12" s="46">
        <v>90</v>
      </c>
      <c r="D12" s="54">
        <v>1</v>
      </c>
      <c r="E12" s="65">
        <f t="shared" si="0"/>
        <v>90</v>
      </c>
      <c r="F12" s="2"/>
      <c r="G12" s="9" t="s">
        <v>30</v>
      </c>
      <c r="H12" s="28">
        <v>0.95</v>
      </c>
      <c r="I12" s="74">
        <v>0</v>
      </c>
      <c r="J12" s="10">
        <f>H11*I11</f>
        <v>1</v>
      </c>
      <c r="L12" s="2"/>
    </row>
    <row r="13" spans="2:12" x14ac:dyDescent="0.25">
      <c r="B13" s="17" t="s">
        <v>1</v>
      </c>
      <c r="C13" s="46">
        <v>80</v>
      </c>
      <c r="D13" s="54">
        <v>1</v>
      </c>
      <c r="E13" s="65">
        <f t="shared" si="0"/>
        <v>80</v>
      </c>
      <c r="F13" s="2"/>
      <c r="G13" s="11" t="s">
        <v>11</v>
      </c>
      <c r="H13" s="12"/>
      <c r="I13" s="12"/>
      <c r="J13" s="10">
        <f>H12*I12</f>
        <v>0</v>
      </c>
      <c r="L13" s="2"/>
    </row>
    <row r="14" spans="2:12" x14ac:dyDescent="0.25">
      <c r="B14" s="17" t="s">
        <v>29</v>
      </c>
      <c r="C14" s="46">
        <v>70</v>
      </c>
      <c r="D14" s="54">
        <v>1</v>
      </c>
      <c r="E14" s="65">
        <f t="shared" si="0"/>
        <v>70</v>
      </c>
      <c r="F14" s="2"/>
      <c r="J14" s="13">
        <f>SUM(J11:J13)</f>
        <v>1</v>
      </c>
    </row>
    <row r="15" spans="2:12" ht="26.25" x14ac:dyDescent="0.25">
      <c r="B15" s="17" t="s">
        <v>28</v>
      </c>
      <c r="C15" s="46">
        <v>200</v>
      </c>
      <c r="D15" s="54">
        <v>0</v>
      </c>
      <c r="E15" s="65">
        <f t="shared" si="0"/>
        <v>0</v>
      </c>
      <c r="F15" s="2"/>
      <c r="G15" s="20" t="s">
        <v>9</v>
      </c>
      <c r="H15" s="21" t="s">
        <v>13</v>
      </c>
      <c r="I15" s="51" t="s">
        <v>14</v>
      </c>
    </row>
    <row r="16" spans="2:12" ht="14.25" customHeight="1" x14ac:dyDescent="0.25">
      <c r="B16" s="17" t="s">
        <v>27</v>
      </c>
      <c r="C16" s="46">
        <v>0</v>
      </c>
      <c r="D16" s="54">
        <v>0</v>
      </c>
      <c r="E16" s="65">
        <f t="shared" si="0"/>
        <v>0</v>
      </c>
      <c r="F16" s="2"/>
      <c r="G16" s="23">
        <v>0.5</v>
      </c>
      <c r="H16" s="24">
        <v>0.5</v>
      </c>
      <c r="I16" s="56">
        <v>0</v>
      </c>
      <c r="J16" s="22"/>
      <c r="L16" s="2"/>
    </row>
    <row r="17" spans="1:20" x14ac:dyDescent="0.25">
      <c r="B17" s="18" t="s">
        <v>11</v>
      </c>
      <c r="C17" s="19"/>
      <c r="D17" s="19">
        <f>SUM(D11:D16)</f>
        <v>4</v>
      </c>
      <c r="E17" s="66">
        <f>SUM(E10:E16)*P32</f>
        <v>390</v>
      </c>
      <c r="F17" s="2"/>
      <c r="G17" s="23">
        <v>1</v>
      </c>
      <c r="H17" s="24">
        <v>1</v>
      </c>
      <c r="I17" s="57">
        <v>0</v>
      </c>
      <c r="J17" s="25">
        <f t="shared" ref="J17:J24" si="1">H16*I16</f>
        <v>0</v>
      </c>
      <c r="K17">
        <f>G16*I16*2</f>
        <v>0</v>
      </c>
      <c r="L17" s="2"/>
      <c r="Q17" s="58"/>
    </row>
    <row r="18" spans="1:20" x14ac:dyDescent="0.25">
      <c r="F18" s="2"/>
      <c r="G18" s="23">
        <v>2</v>
      </c>
      <c r="H18" s="24">
        <v>2</v>
      </c>
      <c r="I18" s="57">
        <v>1</v>
      </c>
      <c r="J18" s="25">
        <f t="shared" si="1"/>
        <v>0</v>
      </c>
      <c r="K18">
        <f>G17*I17</f>
        <v>0</v>
      </c>
      <c r="L18" s="2"/>
    </row>
    <row r="19" spans="1:20" ht="26.25" x14ac:dyDescent="0.25">
      <c r="B19" s="88" t="s">
        <v>17</v>
      </c>
      <c r="C19" s="89" t="s">
        <v>13</v>
      </c>
      <c r="D19" s="90" t="s">
        <v>14</v>
      </c>
      <c r="E19" s="91"/>
      <c r="G19" s="23">
        <v>3</v>
      </c>
      <c r="H19" s="24">
        <v>2.5</v>
      </c>
      <c r="I19" s="57">
        <v>0</v>
      </c>
      <c r="J19" s="25">
        <f t="shared" si="1"/>
        <v>2</v>
      </c>
      <c r="K19">
        <f>G18*I18</f>
        <v>2</v>
      </c>
      <c r="L19" s="2"/>
    </row>
    <row r="20" spans="1:20" x14ac:dyDescent="0.25">
      <c r="A20" s="78" t="s">
        <v>31</v>
      </c>
      <c r="B20" s="92" t="s">
        <v>18</v>
      </c>
      <c r="C20" s="93">
        <v>0.9</v>
      </c>
      <c r="D20" s="94">
        <v>1</v>
      </c>
      <c r="E20" s="95">
        <f>C20*D20</f>
        <v>0.9</v>
      </c>
      <c r="F20" s="2"/>
      <c r="G20" s="23">
        <v>4</v>
      </c>
      <c r="H20" s="24">
        <v>3</v>
      </c>
      <c r="I20" s="57">
        <v>0</v>
      </c>
      <c r="J20" s="25">
        <f t="shared" si="1"/>
        <v>0</v>
      </c>
      <c r="K20">
        <f>G19*I19</f>
        <v>0</v>
      </c>
      <c r="L20" s="2"/>
    </row>
    <row r="21" spans="1:20" x14ac:dyDescent="0.25">
      <c r="B21" s="92" t="s">
        <v>19</v>
      </c>
      <c r="C21" s="93">
        <v>1</v>
      </c>
      <c r="D21" s="96">
        <v>0</v>
      </c>
      <c r="E21" s="95">
        <f>C21*D21</f>
        <v>0</v>
      </c>
      <c r="F21" s="2"/>
      <c r="G21" s="23">
        <v>5</v>
      </c>
      <c r="H21" s="24">
        <v>3.25</v>
      </c>
      <c r="I21" s="57">
        <v>0</v>
      </c>
      <c r="J21" s="25">
        <f t="shared" si="1"/>
        <v>0</v>
      </c>
      <c r="K21">
        <f>G20*I20</f>
        <v>0</v>
      </c>
      <c r="L21" s="2"/>
    </row>
    <row r="22" spans="1:20" x14ac:dyDescent="0.25">
      <c r="B22" s="88" t="s">
        <v>11</v>
      </c>
      <c r="C22" s="97"/>
      <c r="D22" s="97"/>
      <c r="E22" s="91">
        <f>SUM(E20:E21)</f>
        <v>0.9</v>
      </c>
      <c r="F22" s="2"/>
      <c r="G22" s="23">
        <v>6</v>
      </c>
      <c r="H22" s="24">
        <v>3.5</v>
      </c>
      <c r="I22" s="57">
        <v>0</v>
      </c>
      <c r="J22" s="25">
        <f t="shared" si="1"/>
        <v>0</v>
      </c>
      <c r="K22">
        <f>G21*I21</f>
        <v>0</v>
      </c>
      <c r="L22" s="2"/>
    </row>
    <row r="23" spans="1:20" x14ac:dyDescent="0.25">
      <c r="G23" s="23">
        <v>7</v>
      </c>
      <c r="H23" s="24">
        <v>3.75</v>
      </c>
      <c r="I23" s="57">
        <v>0</v>
      </c>
      <c r="J23" s="25">
        <f t="shared" si="1"/>
        <v>0</v>
      </c>
      <c r="L23" s="2"/>
    </row>
    <row r="24" spans="1:20" x14ac:dyDescent="0.25">
      <c r="E24" s="69">
        <f>IF(D14,130*K25)</f>
        <v>260</v>
      </c>
      <c r="G24" s="20" t="s">
        <v>11</v>
      </c>
      <c r="H24" s="26"/>
      <c r="I24" s="26"/>
      <c r="J24" s="25">
        <f t="shared" si="1"/>
        <v>0</v>
      </c>
      <c r="L24" s="2"/>
    </row>
    <row r="25" spans="1:20" x14ac:dyDescent="0.25">
      <c r="E25" s="70"/>
      <c r="J25" s="38">
        <f>SUM(J17:J24)</f>
        <v>2</v>
      </c>
      <c r="K25">
        <f>SUM(K17:K22)</f>
        <v>2</v>
      </c>
      <c r="M25" s="75" t="s">
        <v>24</v>
      </c>
      <c r="N25" s="41" t="s">
        <v>26</v>
      </c>
      <c r="O25" s="41" t="s">
        <v>25</v>
      </c>
      <c r="P25" s="40"/>
    </row>
    <row r="26" spans="1:20" x14ac:dyDescent="0.25">
      <c r="E26" s="71"/>
      <c r="M26" s="42">
        <v>1</v>
      </c>
      <c r="N26" s="42">
        <f>COUNTIF(D17,1)</f>
        <v>0</v>
      </c>
      <c r="O26" s="42">
        <v>1.5</v>
      </c>
      <c r="P26" s="42">
        <f>N26*O26</f>
        <v>0</v>
      </c>
    </row>
    <row r="27" spans="1:20" hidden="1" x14ac:dyDescent="0.25">
      <c r="B27" s="29" t="s">
        <v>10</v>
      </c>
      <c r="D27" s="30">
        <f>E8*J7*J14*E17*J25*E22</f>
        <v>484.37999999999994</v>
      </c>
      <c r="M27" s="42"/>
      <c r="N27" s="42"/>
      <c r="O27" s="42"/>
      <c r="P27" s="42"/>
    </row>
    <row r="28" spans="1:20" hidden="1" x14ac:dyDescent="0.25">
      <c r="B28" s="29" t="s">
        <v>10</v>
      </c>
      <c r="D28" s="30">
        <f>MAX(D27,E24)</f>
        <v>484.37999999999994</v>
      </c>
      <c r="M28" s="42">
        <v>2</v>
      </c>
      <c r="N28" s="42">
        <f>COUNTIF(D17,2)</f>
        <v>0</v>
      </c>
      <c r="O28" s="42">
        <v>1.25</v>
      </c>
      <c r="P28" s="42">
        <f>N28*O28*M28</f>
        <v>0</v>
      </c>
    </row>
    <row r="29" spans="1:20" x14ac:dyDescent="0.25">
      <c r="B29" s="29" t="s">
        <v>21</v>
      </c>
      <c r="D29" s="39">
        <f>MROUND(D28,5)</f>
        <v>485</v>
      </c>
      <c r="M29" s="3"/>
      <c r="N29" s="3"/>
      <c r="O29" s="3"/>
      <c r="P29" s="3"/>
    </row>
    <row r="30" spans="1:20" x14ac:dyDescent="0.25">
      <c r="B30" s="47"/>
      <c r="D30" s="48"/>
      <c r="M30" s="3"/>
      <c r="N30" s="3"/>
      <c r="O30" s="3"/>
      <c r="P30" s="3"/>
    </row>
    <row r="31" spans="1:20" x14ac:dyDescent="0.25">
      <c r="B31" s="59" t="s">
        <v>31</v>
      </c>
      <c r="C31" s="59"/>
      <c r="D31" s="59"/>
      <c r="E31" s="72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>
        <f>D17</f>
        <v>4</v>
      </c>
      <c r="Q31" s="59"/>
      <c r="R31" s="59"/>
      <c r="S31" s="59"/>
      <c r="T31" s="59"/>
    </row>
    <row r="32" spans="1:20" ht="17.25" customHeight="1" x14ac:dyDescent="0.25">
      <c r="B32" s="3"/>
      <c r="C32" s="3"/>
      <c r="D32" s="3"/>
      <c r="E32" s="63"/>
      <c r="M32" s="43" t="s">
        <v>23</v>
      </c>
      <c r="N32" s="43"/>
      <c r="O32" s="44"/>
      <c r="P32" s="43">
        <f>MAX(P26:P31)/D17</f>
        <v>1</v>
      </c>
    </row>
    <row r="33" spans="2:22" x14ac:dyDescent="0.25">
      <c r="B33" s="1" t="s">
        <v>32</v>
      </c>
      <c r="C33" s="1"/>
      <c r="D33" s="1"/>
      <c r="E33" s="7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2:22" x14ac:dyDescent="0.25">
      <c r="B34" s="1"/>
      <c r="C34" s="1"/>
      <c r="D34" s="1"/>
      <c r="E34" s="7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2:22" x14ac:dyDescent="0.25">
      <c r="B35" s="1" t="s">
        <v>31</v>
      </c>
      <c r="C35" s="1"/>
      <c r="D35" s="1"/>
      <c r="E35" s="7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2:22" x14ac:dyDescent="0.25">
      <c r="B36" s="1"/>
      <c r="C36" s="1"/>
      <c r="D36" s="1"/>
      <c r="E36" s="7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41" spans="2:22" x14ac:dyDescent="0.25">
      <c r="B41" s="3"/>
      <c r="C41" s="3"/>
      <c r="D41" s="3"/>
      <c r="E41" s="63"/>
    </row>
    <row r="42" spans="2:22" x14ac:dyDescent="0.25">
      <c r="D42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F6353-D746-481D-A28B-3C1705161DC2}">
  <dimension ref="B2:V42"/>
  <sheetViews>
    <sheetView zoomScaleNormal="100" workbookViewId="0">
      <selection activeCell="I32" sqref="I32"/>
    </sheetView>
  </sheetViews>
  <sheetFormatPr defaultRowHeight="15" x14ac:dyDescent="0.25"/>
  <cols>
    <col min="2" max="2" width="27.28515625" customWidth="1"/>
    <col min="3" max="3" width="11" hidden="1" customWidth="1"/>
    <col min="4" max="4" width="11.85546875" customWidth="1"/>
    <col min="5" max="5" width="5.5703125" style="60" hidden="1" customWidth="1"/>
    <col min="7" max="7" width="20.85546875" bestFit="1" customWidth="1"/>
    <col min="8" max="8" width="11" hidden="1" customWidth="1"/>
    <col min="9" max="9" width="16.140625" bestFit="1" customWidth="1"/>
    <col min="10" max="10" width="4.42578125" hidden="1" customWidth="1"/>
    <col min="11" max="11" width="2" hidden="1" customWidth="1"/>
    <col min="12" max="12" width="9" hidden="1" customWidth="1"/>
    <col min="13" max="13" width="9.42578125" hidden="1" customWidth="1"/>
    <col min="14" max="14" width="7" hidden="1" customWidth="1"/>
    <col min="15" max="15" width="8.85546875" hidden="1" customWidth="1"/>
    <col min="16" max="16" width="4" hidden="1" customWidth="1"/>
  </cols>
  <sheetData>
    <row r="2" spans="2:12" x14ac:dyDescent="0.25">
      <c r="B2" s="1" t="s">
        <v>16</v>
      </c>
    </row>
    <row r="4" spans="2:12" ht="26.25" x14ac:dyDescent="0.25">
      <c r="B4" s="4" t="s">
        <v>2</v>
      </c>
      <c r="C4" s="5" t="s">
        <v>13</v>
      </c>
      <c r="D4" s="31" t="s">
        <v>14</v>
      </c>
      <c r="E4" s="61"/>
      <c r="F4" s="2"/>
      <c r="G4" s="79"/>
      <c r="H4" s="80" t="s">
        <v>13</v>
      </c>
      <c r="I4" s="81" t="s">
        <v>14</v>
      </c>
      <c r="J4" s="82"/>
      <c r="L4" s="2"/>
    </row>
    <row r="5" spans="2:12" x14ac:dyDescent="0.25">
      <c r="B5" s="6" t="s">
        <v>3</v>
      </c>
      <c r="C5" s="7">
        <v>0.69</v>
      </c>
      <c r="D5" s="52">
        <v>1</v>
      </c>
      <c r="E5" s="62">
        <f>C5*D5</f>
        <v>0.69</v>
      </c>
      <c r="F5" s="2"/>
      <c r="G5" s="83" t="s">
        <v>5</v>
      </c>
      <c r="H5" s="84">
        <v>1</v>
      </c>
      <c r="I5" s="85">
        <v>1</v>
      </c>
      <c r="J5" s="86">
        <f>H5*I5</f>
        <v>1</v>
      </c>
      <c r="L5" s="2"/>
    </row>
    <row r="6" spans="2:12" x14ac:dyDescent="0.25">
      <c r="B6" s="6" t="s">
        <v>4</v>
      </c>
      <c r="C6" s="7">
        <v>1.25</v>
      </c>
      <c r="D6" s="52">
        <v>0</v>
      </c>
      <c r="E6" s="62">
        <f>C6*D6</f>
        <v>0</v>
      </c>
      <c r="F6" s="2"/>
      <c r="G6" s="83" t="s">
        <v>6</v>
      </c>
      <c r="H6" s="84">
        <v>0.6</v>
      </c>
      <c r="I6" s="85">
        <v>0</v>
      </c>
      <c r="J6" s="86">
        <f>H6*I6</f>
        <v>0</v>
      </c>
      <c r="L6" s="2"/>
    </row>
    <row r="7" spans="2:12" x14ac:dyDescent="0.25">
      <c r="B7" s="6" t="s">
        <v>33</v>
      </c>
      <c r="C7" s="7">
        <v>2.1</v>
      </c>
      <c r="D7" s="52">
        <v>0</v>
      </c>
      <c r="E7" s="62">
        <f>C7*D7</f>
        <v>0</v>
      </c>
      <c r="F7" s="2"/>
      <c r="G7" s="79" t="s">
        <v>11</v>
      </c>
      <c r="H7" s="87"/>
      <c r="I7" s="87"/>
      <c r="J7" s="82">
        <f>SUM(J5:J6)</f>
        <v>1</v>
      </c>
      <c r="L7" s="2"/>
    </row>
    <row r="8" spans="2:12" x14ac:dyDescent="0.25">
      <c r="B8" s="4" t="s">
        <v>11</v>
      </c>
      <c r="C8" s="8"/>
      <c r="D8" s="8"/>
      <c r="E8" s="61">
        <f>SUM(E5:E7)</f>
        <v>0.69</v>
      </c>
      <c r="F8" s="2"/>
    </row>
    <row r="9" spans="2:12" ht="29.65" customHeight="1" x14ac:dyDescent="0.25">
      <c r="B9" s="3"/>
      <c r="C9" s="3"/>
      <c r="D9" s="3"/>
      <c r="E9" s="63"/>
      <c r="G9" s="11" t="s">
        <v>7</v>
      </c>
      <c r="H9" s="27" t="s">
        <v>13</v>
      </c>
      <c r="I9" s="50" t="s">
        <v>14</v>
      </c>
    </row>
    <row r="10" spans="2:12" ht="39" x14ac:dyDescent="0.25">
      <c r="B10" s="14" t="s">
        <v>12</v>
      </c>
      <c r="C10" s="15" t="s">
        <v>13</v>
      </c>
      <c r="D10" s="32" t="s">
        <v>15</v>
      </c>
      <c r="E10" s="64"/>
      <c r="F10" s="2"/>
      <c r="G10" s="9" t="s">
        <v>8</v>
      </c>
      <c r="H10" s="28">
        <v>0.9</v>
      </c>
      <c r="I10" s="74">
        <v>0</v>
      </c>
      <c r="J10" s="13"/>
      <c r="L10" s="2"/>
    </row>
    <row r="11" spans="2:12" x14ac:dyDescent="0.25">
      <c r="B11" s="16" t="s">
        <v>0</v>
      </c>
      <c r="C11" s="45">
        <v>150</v>
      </c>
      <c r="D11" s="53">
        <v>1</v>
      </c>
      <c r="E11" s="64">
        <f t="shared" ref="E11:E16" si="0">C11*D11</f>
        <v>150</v>
      </c>
      <c r="F11" s="2"/>
      <c r="G11" s="9" t="s">
        <v>20</v>
      </c>
      <c r="H11" s="28">
        <v>1</v>
      </c>
      <c r="I11" s="74">
        <v>1</v>
      </c>
      <c r="J11" s="10">
        <f>H10*I10</f>
        <v>0</v>
      </c>
      <c r="L11" s="2"/>
    </row>
    <row r="12" spans="2:12" x14ac:dyDescent="0.25">
      <c r="B12" s="17" t="s">
        <v>22</v>
      </c>
      <c r="C12" s="46">
        <v>90</v>
      </c>
      <c r="D12" s="54">
        <v>1</v>
      </c>
      <c r="E12" s="65">
        <f t="shared" si="0"/>
        <v>90</v>
      </c>
      <c r="F12" s="2"/>
      <c r="G12" s="9" t="s">
        <v>30</v>
      </c>
      <c r="H12" s="28">
        <v>0.95</v>
      </c>
      <c r="I12" s="74">
        <v>0</v>
      </c>
      <c r="J12" s="10">
        <f>H11*I11</f>
        <v>1</v>
      </c>
      <c r="L12" s="2"/>
    </row>
    <row r="13" spans="2:12" x14ac:dyDescent="0.25">
      <c r="B13" s="17" t="s">
        <v>1</v>
      </c>
      <c r="C13" s="46">
        <v>80</v>
      </c>
      <c r="D13" s="54">
        <v>1</v>
      </c>
      <c r="E13" s="65">
        <f t="shared" si="0"/>
        <v>80</v>
      </c>
      <c r="F13" s="2"/>
      <c r="G13" s="11" t="s">
        <v>11</v>
      </c>
      <c r="H13" s="12"/>
      <c r="I13" s="12"/>
      <c r="J13" s="10">
        <f>H12*I12</f>
        <v>0</v>
      </c>
      <c r="L13" s="2"/>
    </row>
    <row r="14" spans="2:12" x14ac:dyDescent="0.25">
      <c r="B14" s="17" t="s">
        <v>29</v>
      </c>
      <c r="C14" s="46">
        <v>70</v>
      </c>
      <c r="D14" s="54">
        <v>1</v>
      </c>
      <c r="E14" s="65">
        <f t="shared" si="0"/>
        <v>70</v>
      </c>
      <c r="F14" s="2"/>
      <c r="J14" s="13">
        <f>SUM(J11:J13)</f>
        <v>1</v>
      </c>
    </row>
    <row r="15" spans="2:12" ht="26.25" x14ac:dyDescent="0.25">
      <c r="B15" s="17" t="s">
        <v>28</v>
      </c>
      <c r="C15" s="46">
        <v>200</v>
      </c>
      <c r="D15" s="54">
        <v>0</v>
      </c>
      <c r="E15" s="65">
        <f t="shared" si="0"/>
        <v>0</v>
      </c>
      <c r="F15" s="2"/>
      <c r="G15" s="20" t="s">
        <v>9</v>
      </c>
      <c r="H15" s="21" t="s">
        <v>13</v>
      </c>
      <c r="I15" s="51" t="s">
        <v>14</v>
      </c>
    </row>
    <row r="16" spans="2:12" ht="14.25" customHeight="1" x14ac:dyDescent="0.25">
      <c r="B16" s="17" t="s">
        <v>27</v>
      </c>
      <c r="C16" s="46">
        <v>0</v>
      </c>
      <c r="D16" s="54">
        <v>0</v>
      </c>
      <c r="E16" s="65">
        <f t="shared" si="0"/>
        <v>0</v>
      </c>
      <c r="F16" s="2"/>
      <c r="G16" s="23">
        <v>0.5</v>
      </c>
      <c r="H16" s="24">
        <v>0.5</v>
      </c>
      <c r="I16" s="56">
        <v>0</v>
      </c>
      <c r="J16" s="22"/>
      <c r="L16" s="2"/>
    </row>
    <row r="17" spans="2:20" x14ac:dyDescent="0.25">
      <c r="B17" s="18" t="s">
        <v>11</v>
      </c>
      <c r="C17" s="19"/>
      <c r="D17" s="19">
        <f>SUM(D11:D16)</f>
        <v>4</v>
      </c>
      <c r="E17" s="66">
        <f>SUM(E10:E16)*P32</f>
        <v>390</v>
      </c>
      <c r="F17" s="2"/>
      <c r="G17" s="23">
        <v>1</v>
      </c>
      <c r="H17" s="24">
        <v>1</v>
      </c>
      <c r="I17" s="57">
        <v>0</v>
      </c>
      <c r="J17" s="25">
        <f t="shared" ref="J17:J24" si="1">H16*I16</f>
        <v>0</v>
      </c>
      <c r="K17">
        <f>G16*I16*2</f>
        <v>0</v>
      </c>
      <c r="L17" s="2"/>
      <c r="Q17" s="58"/>
    </row>
    <row r="18" spans="2:20" x14ac:dyDescent="0.25">
      <c r="F18" s="2"/>
      <c r="G18" s="23">
        <v>2</v>
      </c>
      <c r="H18" s="24">
        <v>2</v>
      </c>
      <c r="I18" s="57">
        <v>1</v>
      </c>
      <c r="J18" s="25">
        <f t="shared" si="1"/>
        <v>0</v>
      </c>
      <c r="K18">
        <f>G17*I17</f>
        <v>0</v>
      </c>
      <c r="L18" s="2"/>
    </row>
    <row r="19" spans="2:20" ht="26.25" x14ac:dyDescent="0.25">
      <c r="B19" s="33" t="s">
        <v>17</v>
      </c>
      <c r="C19" s="34" t="s">
        <v>13</v>
      </c>
      <c r="D19" s="49" t="s">
        <v>14</v>
      </c>
      <c r="E19" s="67"/>
      <c r="G19" s="23">
        <v>3</v>
      </c>
      <c r="H19" s="24">
        <v>2.5</v>
      </c>
      <c r="I19" s="57">
        <v>0</v>
      </c>
      <c r="J19" s="25">
        <f t="shared" si="1"/>
        <v>2</v>
      </c>
      <c r="K19">
        <f>G18*I18</f>
        <v>2</v>
      </c>
      <c r="L19" s="2"/>
    </row>
    <row r="20" spans="2:20" x14ac:dyDescent="0.25">
      <c r="B20" s="35" t="s">
        <v>18</v>
      </c>
      <c r="C20" s="36">
        <v>0.6</v>
      </c>
      <c r="D20" s="55">
        <v>0</v>
      </c>
      <c r="E20" s="68">
        <f>C20*D20</f>
        <v>0</v>
      </c>
      <c r="F20" s="2"/>
      <c r="G20" s="23">
        <v>4</v>
      </c>
      <c r="H20" s="24">
        <v>3</v>
      </c>
      <c r="I20" s="57">
        <v>0</v>
      </c>
      <c r="J20" s="25">
        <f t="shared" si="1"/>
        <v>0</v>
      </c>
      <c r="K20">
        <f>G19*I19</f>
        <v>0</v>
      </c>
      <c r="L20" s="2"/>
    </row>
    <row r="21" spans="2:20" x14ac:dyDescent="0.25">
      <c r="B21" s="35" t="s">
        <v>19</v>
      </c>
      <c r="C21" s="36">
        <v>1</v>
      </c>
      <c r="D21" s="55">
        <v>1</v>
      </c>
      <c r="E21" s="68">
        <f>C21*D21</f>
        <v>1</v>
      </c>
      <c r="F21" s="2"/>
      <c r="G21" s="23">
        <v>5</v>
      </c>
      <c r="H21" s="24">
        <v>3.25</v>
      </c>
      <c r="I21" s="57">
        <v>0</v>
      </c>
      <c r="J21" s="25">
        <f t="shared" si="1"/>
        <v>0</v>
      </c>
      <c r="K21">
        <f>G20*I20</f>
        <v>0</v>
      </c>
      <c r="L21" s="2"/>
    </row>
    <row r="22" spans="2:20" x14ac:dyDescent="0.25">
      <c r="B22" s="33" t="s">
        <v>11</v>
      </c>
      <c r="C22" s="37"/>
      <c r="D22" s="37"/>
      <c r="E22" s="67">
        <f>SUM(E20:E21)</f>
        <v>1</v>
      </c>
      <c r="F22" s="2"/>
      <c r="G22" s="23">
        <v>6</v>
      </c>
      <c r="H22" s="24">
        <v>3.5</v>
      </c>
      <c r="I22" s="57">
        <v>0</v>
      </c>
      <c r="J22" s="25">
        <f t="shared" si="1"/>
        <v>0</v>
      </c>
      <c r="K22">
        <f>G21*I21</f>
        <v>0</v>
      </c>
      <c r="L22" s="2"/>
    </row>
    <row r="23" spans="2:20" x14ac:dyDescent="0.25">
      <c r="G23" s="23">
        <v>7</v>
      </c>
      <c r="H23" s="24">
        <v>3.75</v>
      </c>
      <c r="I23" s="57">
        <v>0</v>
      </c>
      <c r="J23" s="25">
        <f t="shared" si="1"/>
        <v>0</v>
      </c>
      <c r="L23" s="2"/>
    </row>
    <row r="24" spans="2:20" x14ac:dyDescent="0.25">
      <c r="E24" s="69">
        <f>IF(D14,130*K25)</f>
        <v>260</v>
      </c>
      <c r="G24" s="20" t="s">
        <v>11</v>
      </c>
      <c r="H24" s="26"/>
      <c r="I24" s="26"/>
      <c r="J24" s="25">
        <f t="shared" si="1"/>
        <v>0</v>
      </c>
      <c r="L24" s="2"/>
    </row>
    <row r="25" spans="2:20" x14ac:dyDescent="0.25">
      <c r="E25" s="70"/>
      <c r="J25" s="38">
        <f>SUM(J17:J24)</f>
        <v>2</v>
      </c>
      <c r="K25">
        <f>SUM(K17:K22)</f>
        <v>2</v>
      </c>
      <c r="M25" s="75" t="s">
        <v>24</v>
      </c>
      <c r="N25" s="41" t="s">
        <v>26</v>
      </c>
      <c r="O25" s="41" t="s">
        <v>25</v>
      </c>
      <c r="P25" s="40"/>
    </row>
    <row r="26" spans="2:20" x14ac:dyDescent="0.25">
      <c r="E26" s="71"/>
      <c r="M26" s="42">
        <v>1</v>
      </c>
      <c r="N26" s="42">
        <f>COUNTIF(D17,1)</f>
        <v>0</v>
      </c>
      <c r="O26" s="42">
        <v>1.5</v>
      </c>
      <c r="P26" s="42">
        <f>N26*O26</f>
        <v>0</v>
      </c>
    </row>
    <row r="27" spans="2:20" hidden="1" x14ac:dyDescent="0.25">
      <c r="B27" s="29" t="s">
        <v>10</v>
      </c>
      <c r="D27" s="30">
        <f>E8*J7*J14*E17*J25*E22</f>
        <v>538.19999999999993</v>
      </c>
      <c r="M27" s="42"/>
      <c r="N27" s="42"/>
      <c r="O27" s="42"/>
      <c r="P27" s="42"/>
    </row>
    <row r="28" spans="2:20" hidden="1" x14ac:dyDescent="0.25">
      <c r="B28" s="29" t="s">
        <v>10</v>
      </c>
      <c r="D28" s="30">
        <f>MAX(D27,E24)</f>
        <v>538.19999999999993</v>
      </c>
      <c r="M28" s="42">
        <v>2</v>
      </c>
      <c r="N28" s="42">
        <f>COUNTIF(D17,2)</f>
        <v>0</v>
      </c>
      <c r="O28" s="42">
        <v>1.25</v>
      </c>
      <c r="P28" s="42">
        <f>N28*O28*M28</f>
        <v>0</v>
      </c>
    </row>
    <row r="29" spans="2:20" x14ac:dyDescent="0.25">
      <c r="B29" s="29" t="s">
        <v>21</v>
      </c>
      <c r="D29" s="39">
        <f>MROUND(D28,5)</f>
        <v>540</v>
      </c>
      <c r="M29" s="3"/>
      <c r="N29" s="3"/>
      <c r="O29" s="3"/>
      <c r="P29" s="3"/>
    </row>
    <row r="30" spans="2:20" x14ac:dyDescent="0.25">
      <c r="B30" s="47"/>
      <c r="D30" s="48"/>
      <c r="M30" s="3"/>
      <c r="N30" s="3"/>
      <c r="O30" s="3"/>
      <c r="P30" s="3"/>
    </row>
    <row r="31" spans="2:20" x14ac:dyDescent="0.25">
      <c r="B31" s="59" t="s">
        <v>31</v>
      </c>
      <c r="C31" s="59"/>
      <c r="D31" s="59"/>
      <c r="E31" s="72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>
        <f>D17</f>
        <v>4</v>
      </c>
      <c r="Q31" s="59"/>
      <c r="R31" s="59"/>
      <c r="S31" s="59"/>
      <c r="T31" s="59"/>
    </row>
    <row r="32" spans="2:20" ht="17.25" customHeight="1" x14ac:dyDescent="0.25">
      <c r="B32" s="3"/>
      <c r="C32" s="3"/>
      <c r="D32" s="3"/>
      <c r="E32" s="63"/>
      <c r="M32" s="43" t="s">
        <v>23</v>
      </c>
      <c r="N32" s="43"/>
      <c r="O32" s="44"/>
      <c r="P32" s="43">
        <f>MAX(P26:P31)/D17</f>
        <v>1</v>
      </c>
    </row>
    <row r="33" spans="2:22" x14ac:dyDescent="0.25">
      <c r="B33" s="1" t="s">
        <v>32</v>
      </c>
      <c r="C33" s="1"/>
      <c r="D33" s="1"/>
      <c r="E33" s="7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2:22" x14ac:dyDescent="0.25">
      <c r="B34" s="1"/>
      <c r="C34" s="1"/>
      <c r="D34" s="1"/>
      <c r="E34" s="7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2:22" x14ac:dyDescent="0.25">
      <c r="B35" s="1" t="s">
        <v>31</v>
      </c>
      <c r="C35" s="1"/>
      <c r="D35" s="1"/>
      <c r="E35" s="7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2:22" x14ac:dyDescent="0.25">
      <c r="B36" s="1"/>
      <c r="C36" s="1"/>
      <c r="D36" s="1"/>
      <c r="E36" s="7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41" spans="2:22" x14ac:dyDescent="0.25">
      <c r="B41" s="3"/>
      <c r="C41" s="3"/>
      <c r="D41" s="3"/>
      <c r="E41" s="63"/>
    </row>
    <row r="42" spans="2:22" x14ac:dyDescent="0.25">
      <c r="D42" s="3"/>
    </row>
  </sheetData>
  <sheetProtection algorithmName="SHA-512" hashValue="2e/gAIvovNrdbwo9E3xXgIB8nX/h7WBHyuqYLm/W6HVd9lRbt+TjUQyld/f8TWUIGmNHnJ8DE8U5euKJ2JcB0Q==" saltValue="pu9wvU85NvjA5dzZT6dW7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Frequent users</vt:lpstr>
      <vt:lpstr>Facility Calculator Large Group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Fraser Millar</dc:creator>
  <cp:lastModifiedBy>Wendy Graham</cp:lastModifiedBy>
  <dcterms:created xsi:type="dcterms:W3CDTF">2015-04-14T10:08:19Z</dcterms:created>
  <dcterms:modified xsi:type="dcterms:W3CDTF">2023-11-21T16:44:33Z</dcterms:modified>
</cp:coreProperties>
</file>